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<sst xmlns="http://schemas.openxmlformats.org/spreadsheetml/2006/main" count="17" uniqueCount="13">
  <si>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Year</t>
  </si>
  <si>
    <t>Angle</t>
  </si>
  <si>
    <t>stretch</t>
  </si>
  <si>
    <t>shift</t>
  </si>
  <si>
    <t>Stretch</t>
  </si>
  <si>
    <t>Shift</t>
  </si>
  <si>
    <t>x</t>
  </si>
  <si>
    <t>y</t>
  </si>
  <si>
    <t xml:space="preserve"> x Stretch</t>
  </si>
  <si>
    <t>x Shift</t>
  </si>
  <si>
    <t>y Stretch</t>
  </si>
  <si>
    <t>y Shift</t>
  </si>
  <si>
    <t>Hubbles Views Of Saturn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</si>
</sst>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sz val="10.5"/>
      <name val="Arial"/>
      <family val="2"/>
    </font>
    <font>
      <b/>
      <sz val="24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 textRotation="90"/>
    </xf>
    <xf numFmtId="0" fontId="0" fillId="2" borderId="0" xfId="0" applyFont="1" applyFill="1" applyAlignment="1">
      <alignment horizontal="left" textRotation="90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Graph to Show Angle of Tilt Year on Year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1"/>
          <c:h val="0.9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Sheet1!$AD$7:$AD$11</c:f>
              <c:numCache/>
            </c:numRef>
          </c:xVal>
          <c:yVal>
            <c:numRef>
              <c:f>Sheet1!$E$8:$E$12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Sheet1!$AD$3:$AD$41</c:f>
              <c:numCache/>
            </c:numRef>
          </c:xVal>
          <c:yVal>
            <c:numRef>
              <c:f>Sheet1!$AF$3:$AF$41</c:f>
              <c:numCache/>
            </c:numRef>
          </c:yVal>
          <c:smooth val="0"/>
        </c:ser>
        <c:axId val="26430090"/>
        <c:axId val="36544219"/>
      </c:scatterChart>
      <c:valAx>
        <c:axId val="26430090"/>
        <c:scaling>
          <c:orientation val="minMax"/>
          <c:max val="203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99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44219"/>
        <c:crosses val="autoZero"/>
        <c:crossBetween val="midCat"/>
        <c:dispUnits/>
      </c:valAx>
      <c:valAx>
        <c:axId val="36544219"/>
        <c:scaling>
          <c:orientation val="minMax"/>
          <c:max val="4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8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30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</xdr:row>
      <xdr:rowOff>47625</xdr:rowOff>
    </xdr:from>
    <xdr:to>
      <xdr:col>16</xdr:col>
      <xdr:colOff>600075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971675" y="657225"/>
        <a:ext cx="59245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RowColHeaders="0" tabSelected="1" workbookViewId="0" topLeftCell="A1">
      <selection activeCell="A2" sqref="A2"/>
    </sheetView>
  </sheetViews>
  <sheetFormatPr defaultColWidth="9.140625" defaultRowHeight="12.75"/>
  <cols>
    <col min="1" max="1" width="3.140625" style="8" customWidth="1"/>
    <col min="2" max="2" width="1.7109375" style="8" customWidth="1"/>
    <col min="3" max="3" width="9.140625" style="8" customWidth="1"/>
    <col min="4" max="4" width="1.7109375" style="8" customWidth="1"/>
    <col min="5" max="5" width="6.57421875" style="8" customWidth="1"/>
    <col min="6" max="6" width="1.7109375" style="8" customWidth="1"/>
    <col min="7" max="7" width="3.140625" style="8" customWidth="1"/>
    <col min="8" max="16" width="9.140625" style="8" customWidth="1"/>
    <col min="17" max="17" width="10.8515625" style="9" customWidth="1"/>
    <col min="18" max="18" width="4.28125" style="9" customWidth="1"/>
    <col min="19" max="19" width="9.140625" style="9" customWidth="1"/>
    <col min="20" max="16384" width="9.140625" style="8" customWidth="1"/>
  </cols>
  <sheetData>
    <row r="1" spans="17:32" s="1" customFormat="1" ht="1.5" customHeight="1">
      <c r="Q1" s="2"/>
      <c r="R1" s="3"/>
      <c r="S1" s="3"/>
      <c r="AD1" s="2">
        <f aca="true" t="shared" si="0" ref="AD1:AD6">AD2-1</f>
        <v>1990</v>
      </c>
      <c r="AE1" s="2">
        <f aca="true" t="shared" si="1" ref="AE1:AE6">AE2-(360/29.5)</f>
        <v>-73.22033898305084</v>
      </c>
      <c r="AF1" s="2">
        <f aca="true" t="shared" si="2" ref="AF1:AF32">$E$25*SIN((($E$18*AE1)-$E$19)*PI()/180)+$E$26</f>
        <v>-13.770063515380125</v>
      </c>
    </row>
    <row r="2" spans="17:32" s="1" customFormat="1" ht="1.5" customHeight="1">
      <c r="Q2" s="2"/>
      <c r="R2" s="3"/>
      <c r="S2" s="3"/>
      <c r="AD2" s="2">
        <f t="shared" si="0"/>
        <v>1991</v>
      </c>
      <c r="AE2" s="2">
        <f t="shared" si="1"/>
        <v>-61.01694915254237</v>
      </c>
      <c r="AF2" s="2">
        <f t="shared" si="2"/>
        <v>-16.823738708126303</v>
      </c>
    </row>
    <row r="3" spans="2:32" s="5" customFormat="1" ht="45">
      <c r="B3" s="1"/>
      <c r="C3" s="1"/>
      <c r="D3" s="1"/>
      <c r="E3" s="1"/>
      <c r="F3" s="1"/>
      <c r="G3" s="1"/>
      <c r="H3" s="28" t="s">
        <v>12</v>
      </c>
      <c r="I3" s="28"/>
      <c r="J3" s="28"/>
      <c r="K3" s="28"/>
      <c r="L3" s="28"/>
      <c r="M3" s="28"/>
      <c r="N3" s="28"/>
      <c r="O3" s="28"/>
      <c r="P3" s="28"/>
      <c r="Q3" s="28"/>
      <c r="R3" s="4" t="s">
        <v>10</v>
      </c>
      <c r="S3" s="4" t="s">
        <v>11</v>
      </c>
      <c r="AD3" s="6">
        <f t="shared" si="0"/>
        <v>1992</v>
      </c>
      <c r="AE3" s="6">
        <f t="shared" si="1"/>
        <v>-48.813559322033896</v>
      </c>
      <c r="AF3" s="6">
        <f t="shared" si="2"/>
        <v>-17.551412098763702</v>
      </c>
    </row>
    <row r="4" spans="17:32" s="5" customFormat="1" ht="13.5" thickBot="1">
      <c r="Q4" s="6"/>
      <c r="R4" s="6"/>
      <c r="S4" s="6"/>
      <c r="AD4" s="6">
        <f t="shared" si="0"/>
        <v>1993</v>
      </c>
      <c r="AE4" s="6">
        <f t="shared" si="1"/>
        <v>-36.610169491525426</v>
      </c>
      <c r="AF4" s="6">
        <f t="shared" si="2"/>
        <v>-15.869391465868935</v>
      </c>
    </row>
    <row r="5" spans="2:32" s="5" customFormat="1" ht="5.25" customHeight="1">
      <c r="B5" s="12"/>
      <c r="C5" s="13"/>
      <c r="D5" s="13"/>
      <c r="E5" s="13"/>
      <c r="F5" s="14"/>
      <c r="Q5" s="6"/>
      <c r="R5" s="6"/>
      <c r="S5" s="6"/>
      <c r="AD5" s="6">
        <f t="shared" si="0"/>
        <v>1994</v>
      </c>
      <c r="AE5" s="6">
        <f t="shared" si="1"/>
        <v>-24.406779661016948</v>
      </c>
      <c r="AF5" s="6">
        <f t="shared" si="2"/>
        <v>-11.97113179221061</v>
      </c>
    </row>
    <row r="6" spans="2:32" ht="12.75">
      <c r="B6" s="15"/>
      <c r="C6" s="7" t="s">
        <v>0</v>
      </c>
      <c r="D6" s="7"/>
      <c r="E6" s="7" t="s">
        <v>1</v>
      </c>
      <c r="F6" s="16"/>
      <c r="AD6" s="9">
        <f t="shared" si="0"/>
        <v>1995</v>
      </c>
      <c r="AE6" s="9">
        <f t="shared" si="1"/>
        <v>-12.203389830508474</v>
      </c>
      <c r="AF6" s="9">
        <f t="shared" si="2"/>
        <v>-6.304985341278654</v>
      </c>
    </row>
    <row r="7" spans="2:32" ht="5.25" customHeight="1">
      <c r="B7" s="17"/>
      <c r="C7" s="10"/>
      <c r="D7" s="10"/>
      <c r="E7" s="10"/>
      <c r="F7" s="16"/>
      <c r="AD7" s="9">
        <v>1996</v>
      </c>
      <c r="AE7" s="9">
        <v>0</v>
      </c>
      <c r="AF7" s="9">
        <f t="shared" si="2"/>
        <v>0.47736487983862563</v>
      </c>
    </row>
    <row r="8" spans="2:32" ht="12.75">
      <c r="B8" s="17"/>
      <c r="C8" s="10">
        <v>1996</v>
      </c>
      <c r="D8" s="10"/>
      <c r="E8" s="21">
        <v>1</v>
      </c>
      <c r="F8" s="16"/>
      <c r="R8" s="8"/>
      <c r="S8" s="8"/>
      <c r="AD8" s="9">
        <f>AD7+1</f>
        <v>1997</v>
      </c>
      <c r="AE8" s="9">
        <f>AE7+(360/29.5)</f>
        <v>12.203389830508474</v>
      </c>
      <c r="AF8" s="9">
        <f t="shared" si="2"/>
        <v>7.595857426295096</v>
      </c>
    </row>
    <row r="9" spans="2:32" ht="12.75">
      <c r="B9" s="17"/>
      <c r="C9" s="10">
        <f>C8+1</f>
        <v>1997</v>
      </c>
      <c r="D9" s="10"/>
      <c r="E9" s="22">
        <v>8</v>
      </c>
      <c r="F9" s="16"/>
      <c r="R9" s="8"/>
      <c r="S9" s="8"/>
      <c r="AD9" s="9">
        <f aca="true" t="shared" si="3" ref="AD9:AD29">AD8+1</f>
        <v>1998</v>
      </c>
      <c r="AE9" s="9">
        <f aca="true" t="shared" si="4" ref="AE9:AE29">AE8+(360/29.5)</f>
        <v>24.406779661016948</v>
      </c>
      <c r="AF9" s="9">
        <f t="shared" si="2"/>
        <v>14.231769967352648</v>
      </c>
    </row>
    <row r="10" spans="2:32" ht="12.75">
      <c r="B10" s="17"/>
      <c r="C10" s="10">
        <f>C9+1</f>
        <v>1998</v>
      </c>
      <c r="D10" s="10"/>
      <c r="E10" s="22">
        <v>15</v>
      </c>
      <c r="F10" s="16"/>
      <c r="R10" s="8"/>
      <c r="S10" s="8"/>
      <c r="AD10" s="9">
        <f t="shared" si="3"/>
        <v>1999</v>
      </c>
      <c r="AE10" s="9">
        <f t="shared" si="4"/>
        <v>36.610169491525426</v>
      </c>
      <c r="AF10" s="9">
        <f t="shared" si="2"/>
        <v>19.62188335981033</v>
      </c>
    </row>
    <row r="11" spans="2:32" ht="12.75">
      <c r="B11" s="17"/>
      <c r="C11" s="10">
        <f>C10+1</f>
        <v>1999</v>
      </c>
      <c r="D11" s="10"/>
      <c r="E11" s="22">
        <v>20</v>
      </c>
      <c r="F11" s="16"/>
      <c r="R11" s="8"/>
      <c r="S11" s="8"/>
      <c r="AD11" s="9">
        <f t="shared" si="3"/>
        <v>2000</v>
      </c>
      <c r="AE11" s="9">
        <f t="shared" si="4"/>
        <v>48.813559322033896</v>
      </c>
      <c r="AF11" s="9">
        <f t="shared" si="2"/>
        <v>23.14626210878412</v>
      </c>
    </row>
    <row r="12" spans="2:32" ht="12.75">
      <c r="B12" s="17"/>
      <c r="C12" s="10">
        <f>C11+1</f>
        <v>2000</v>
      </c>
      <c r="D12" s="10"/>
      <c r="E12" s="23">
        <v>23</v>
      </c>
      <c r="F12" s="16"/>
      <c r="R12" s="8"/>
      <c r="S12" s="8"/>
      <c r="AD12" s="9">
        <f>AD11+1</f>
        <v>2001</v>
      </c>
      <c r="AE12" s="9">
        <f t="shared" si="4"/>
        <v>61.01694915254237</v>
      </c>
      <c r="AF12" s="9">
        <f t="shared" si="2"/>
        <v>24.399555282888983</v>
      </c>
    </row>
    <row r="13" spans="2:32" ht="5.25" customHeight="1" thickBot="1">
      <c r="B13" s="18"/>
      <c r="C13" s="19"/>
      <c r="D13" s="19"/>
      <c r="E13" s="19"/>
      <c r="F13" s="20"/>
      <c r="AD13" s="9">
        <f t="shared" si="3"/>
        <v>2002</v>
      </c>
      <c r="AE13" s="9">
        <f t="shared" si="4"/>
        <v>73.22033898305084</v>
      </c>
      <c r="AF13" s="9">
        <f t="shared" si="2"/>
        <v>23.237617320139027</v>
      </c>
    </row>
    <row r="14" spans="30:32" ht="13.5" thickBot="1">
      <c r="AD14" s="9">
        <f t="shared" si="3"/>
        <v>2003</v>
      </c>
      <c r="AE14" s="9">
        <f t="shared" si="4"/>
        <v>85.42372881355931</v>
      </c>
      <c r="AF14" s="9">
        <f t="shared" si="2"/>
        <v>19.79408670520321</v>
      </c>
    </row>
    <row r="15" spans="2:32" ht="5.25" customHeight="1">
      <c r="B15" s="24"/>
      <c r="C15" s="25"/>
      <c r="D15" s="25"/>
      <c r="E15" s="25"/>
      <c r="F15" s="26"/>
      <c r="AD15" s="9">
        <f t="shared" si="3"/>
        <v>2004</v>
      </c>
      <c r="AE15" s="9">
        <f t="shared" si="4"/>
        <v>97.62711864406778</v>
      </c>
      <c r="AF15" s="9">
        <f t="shared" si="2"/>
        <v>14.465015747278896</v>
      </c>
    </row>
    <row r="16" spans="2:32" ht="12.75">
      <c r="B16" s="17"/>
      <c r="C16" s="30" t="s">
        <v>6</v>
      </c>
      <c r="D16" s="30"/>
      <c r="E16" s="30"/>
      <c r="F16" s="16"/>
      <c r="AD16" s="9">
        <f t="shared" si="3"/>
        <v>2005</v>
      </c>
      <c r="AE16" s="9">
        <f t="shared" si="4"/>
        <v>109.83050847457625</v>
      </c>
      <c r="AF16" s="9">
        <f t="shared" si="2"/>
        <v>7.863319240736761</v>
      </c>
    </row>
    <row r="17" spans="2:32" ht="5.25" customHeight="1">
      <c r="B17" s="17"/>
      <c r="C17" s="11"/>
      <c r="D17" s="11"/>
      <c r="E17" s="11"/>
      <c r="F17" s="16"/>
      <c r="AD17" s="9">
        <f t="shared" si="3"/>
        <v>2006</v>
      </c>
      <c r="AE17" s="9">
        <f t="shared" si="4"/>
        <v>122.03389830508472</v>
      </c>
      <c r="AF17" s="9">
        <f t="shared" si="2"/>
        <v>0.7482810248711638</v>
      </c>
    </row>
    <row r="18" spans="2:32" ht="12.75" customHeight="1">
      <c r="B18" s="17"/>
      <c r="C18" s="11" t="s">
        <v>4</v>
      </c>
      <c r="D18" s="11"/>
      <c r="E18" s="27">
        <f>(AJ27-50)/20</f>
        <v>1.6</v>
      </c>
      <c r="F18" s="16"/>
      <c r="AD18" s="9">
        <f t="shared" si="3"/>
        <v>2007</v>
      </c>
      <c r="AE18" s="9">
        <f t="shared" si="4"/>
        <v>134.2372881355932</v>
      </c>
      <c r="AF18" s="9">
        <f t="shared" si="2"/>
        <v>-6.06177386403137</v>
      </c>
    </row>
    <row r="19" spans="2:32" ht="12.75" customHeight="1">
      <c r="B19" s="17"/>
      <c r="C19" s="11" t="s">
        <v>5</v>
      </c>
      <c r="D19" s="11"/>
      <c r="E19" s="27">
        <f>AL27-100</f>
        <v>8</v>
      </c>
      <c r="F19" s="16"/>
      <c r="AD19" s="9">
        <f t="shared" si="3"/>
        <v>2008</v>
      </c>
      <c r="AE19" s="9">
        <f t="shared" si="4"/>
        <v>146.44067796610167</v>
      </c>
      <c r="AF19" s="9">
        <f t="shared" si="2"/>
        <v>-11.783597571918937</v>
      </c>
    </row>
    <row r="20" spans="2:32" ht="5.25" customHeight="1" thickBot="1">
      <c r="B20" s="18"/>
      <c r="C20" s="19"/>
      <c r="D20" s="19"/>
      <c r="E20" s="19"/>
      <c r="F20" s="20"/>
      <c r="AD20" s="9">
        <f t="shared" si="3"/>
        <v>2009</v>
      </c>
      <c r="AE20" s="9">
        <f t="shared" si="4"/>
        <v>158.64406779661016</v>
      </c>
      <c r="AF20" s="9">
        <f t="shared" si="2"/>
        <v>-15.759103458730879</v>
      </c>
    </row>
    <row r="21" spans="2:32" ht="12.75" customHeight="1" thickBot="1">
      <c r="B21" s="11"/>
      <c r="C21" s="11"/>
      <c r="D21" s="11"/>
      <c r="E21" s="11"/>
      <c r="F21" s="11"/>
      <c r="AD21" s="9">
        <f t="shared" si="3"/>
        <v>2010</v>
      </c>
      <c r="AE21" s="9">
        <f t="shared" si="4"/>
        <v>170.84745762711864</v>
      </c>
      <c r="AF21" s="9">
        <f t="shared" si="2"/>
        <v>-17.531054908108857</v>
      </c>
    </row>
    <row r="22" spans="2:32" ht="5.25" customHeight="1">
      <c r="B22" s="24"/>
      <c r="C22" s="25"/>
      <c r="D22" s="25"/>
      <c r="E22" s="25"/>
      <c r="F22" s="26"/>
      <c r="AD22" s="9">
        <f t="shared" si="3"/>
        <v>2011</v>
      </c>
      <c r="AE22" s="9">
        <f t="shared" si="4"/>
        <v>183.05084745762713</v>
      </c>
      <c r="AF22" s="9">
        <f t="shared" si="2"/>
        <v>-16.895653684524532</v>
      </c>
    </row>
    <row r="23" spans="2:32" ht="12.75" customHeight="1">
      <c r="B23" s="17"/>
      <c r="C23" s="30" t="s">
        <v>7</v>
      </c>
      <c r="D23" s="30"/>
      <c r="E23" s="30"/>
      <c r="F23" s="16"/>
      <c r="AD23" s="9">
        <f t="shared" si="3"/>
        <v>2012</v>
      </c>
      <c r="AE23" s="9">
        <f t="shared" si="4"/>
        <v>195.2542372881356</v>
      </c>
      <c r="AF23" s="9">
        <f t="shared" si="2"/>
        <v>-13.925979469853198</v>
      </c>
    </row>
    <row r="24" spans="2:32" ht="5.25" customHeight="1">
      <c r="B24" s="17"/>
      <c r="C24" s="11"/>
      <c r="D24" s="11"/>
      <c r="E24" s="11"/>
      <c r="F24" s="16"/>
      <c r="AD24" s="9">
        <f t="shared" si="3"/>
        <v>2013</v>
      </c>
      <c r="AE24" s="9">
        <f t="shared" si="4"/>
        <v>207.4576271186441</v>
      </c>
      <c r="AF24" s="9">
        <f t="shared" si="2"/>
        <v>-8.963584717609615</v>
      </c>
    </row>
    <row r="25" spans="2:32" ht="12.75">
      <c r="B25" s="17"/>
      <c r="C25" s="11" t="s">
        <v>4</v>
      </c>
      <c r="D25" s="11"/>
      <c r="E25" s="27">
        <f>50-AJ28</f>
        <v>21</v>
      </c>
      <c r="F25" s="16"/>
      <c r="AD25" s="9">
        <f t="shared" si="3"/>
        <v>2014</v>
      </c>
      <c r="AE25" s="9">
        <f t="shared" si="4"/>
        <v>219.66101694915258</v>
      </c>
      <c r="AF25" s="9">
        <f t="shared" si="2"/>
        <v>-2.579211529591999</v>
      </c>
    </row>
    <row r="26" spans="2:32" ht="12.75">
      <c r="B26" s="17"/>
      <c r="C26" s="11" t="s">
        <v>5</v>
      </c>
      <c r="D26" s="11"/>
      <c r="E26" s="27">
        <f>(50-AL28)/5</f>
        <v>3.4</v>
      </c>
      <c r="F26" s="16"/>
      <c r="AD26" s="9">
        <f t="shared" si="3"/>
        <v>2015</v>
      </c>
      <c r="AE26" s="9">
        <f t="shared" si="4"/>
        <v>231.86440677966107</v>
      </c>
      <c r="AF26" s="9">
        <f t="shared" si="2"/>
        <v>4.4928513578298395</v>
      </c>
    </row>
    <row r="27" spans="2:38" ht="5.25" customHeight="1" thickBot="1">
      <c r="B27" s="18"/>
      <c r="C27" s="19"/>
      <c r="D27" s="19"/>
      <c r="E27" s="19"/>
      <c r="F27" s="20"/>
      <c r="AD27" s="9">
        <f t="shared" si="3"/>
        <v>2016</v>
      </c>
      <c r="AE27" s="9">
        <f t="shared" si="4"/>
        <v>244.06779661016955</v>
      </c>
      <c r="AF27" s="9">
        <f t="shared" si="2"/>
        <v>11.439221648821533</v>
      </c>
      <c r="AI27" s="8" t="s">
        <v>6</v>
      </c>
      <c r="AJ27" s="8">
        <v>82</v>
      </c>
      <c r="AL27" s="8">
        <v>108</v>
      </c>
    </row>
    <row r="28" spans="30:38" ht="12.75">
      <c r="AD28" s="9">
        <f t="shared" si="3"/>
        <v>2017</v>
      </c>
      <c r="AE28" s="9">
        <f t="shared" si="4"/>
        <v>256.27118644067804</v>
      </c>
      <c r="AF28" s="9">
        <f t="shared" si="2"/>
        <v>17.460973385717843</v>
      </c>
      <c r="AI28" s="8" t="s">
        <v>7</v>
      </c>
      <c r="AJ28" s="8">
        <v>29</v>
      </c>
      <c r="AL28" s="8">
        <v>33</v>
      </c>
    </row>
    <row r="29" spans="2:38" ht="12.75">
      <c r="B29" s="31" t="str">
        <f>"y = "&amp;E25&amp;"Sin("&amp;E18&amp;"x - "&amp;E19&amp;") + "&amp;E26</f>
        <v>y = 21Sin(1.6x - 8) + 3.4</v>
      </c>
      <c r="C29" s="31"/>
      <c r="D29" s="31"/>
      <c r="E29" s="31"/>
      <c r="F29" s="31"/>
      <c r="AD29" s="9">
        <f t="shared" si="3"/>
        <v>2018</v>
      </c>
      <c r="AE29" s="9">
        <f t="shared" si="4"/>
        <v>268.4745762711865</v>
      </c>
      <c r="AF29" s="9">
        <f t="shared" si="2"/>
        <v>21.865524173442374</v>
      </c>
      <c r="AJ29" s="8" t="s">
        <v>2</v>
      </c>
      <c r="AL29" s="8" t="s">
        <v>3</v>
      </c>
    </row>
    <row r="30" spans="2:32" ht="12.75">
      <c r="B30" s="31"/>
      <c r="C30" s="31"/>
      <c r="D30" s="31"/>
      <c r="E30" s="31"/>
      <c r="F30" s="31"/>
      <c r="AD30" s="9">
        <f aca="true" t="shared" si="5" ref="AD30:AD51">AD29+1</f>
        <v>2019</v>
      </c>
      <c r="AE30" s="9">
        <f aca="true" t="shared" si="6" ref="AE30:AE51">AE29+(360/29.5)</f>
        <v>280.67796610169495</v>
      </c>
      <c r="AF30" s="9">
        <f t="shared" si="2"/>
        <v>24.146291464742898</v>
      </c>
    </row>
    <row r="31" spans="2:32" ht="12.75">
      <c r="B31" s="31"/>
      <c r="C31" s="31"/>
      <c r="D31" s="31"/>
      <c r="E31" s="31"/>
      <c r="F31" s="31"/>
      <c r="AD31" s="9">
        <f t="shared" si="5"/>
        <v>2020</v>
      </c>
      <c r="AE31" s="9">
        <f t="shared" si="6"/>
        <v>292.8813559322034</v>
      </c>
      <c r="AF31" s="9">
        <f t="shared" si="2"/>
        <v>24.040956362687464</v>
      </c>
    </row>
    <row r="32" spans="30:32" ht="12.75">
      <c r="AD32" s="9">
        <f t="shared" si="5"/>
        <v>2021</v>
      </c>
      <c r="AE32" s="9">
        <f t="shared" si="6"/>
        <v>305.08474576271186</v>
      </c>
      <c r="AF32" s="9">
        <f t="shared" si="2"/>
        <v>21.561633819943438</v>
      </c>
    </row>
    <row r="33" spans="30:32" ht="12.75">
      <c r="AD33" s="9">
        <f t="shared" si="5"/>
        <v>2022</v>
      </c>
      <c r="AE33" s="9">
        <f t="shared" si="6"/>
        <v>317.2881355932203</v>
      </c>
      <c r="AF33" s="9">
        <f aca="true" t="shared" si="7" ref="AF33:AF64">$E$25*SIN((($E$18*AE33)-$E$19)*PI()/180)+$E$26</f>
        <v>16.993479256369664</v>
      </c>
    </row>
    <row r="34" spans="30:32" ht="12.75">
      <c r="AD34" s="9">
        <f t="shared" si="5"/>
        <v>2023</v>
      </c>
      <c r="AE34" s="9">
        <f t="shared" si="6"/>
        <v>329.4915254237288</v>
      </c>
      <c r="AF34" s="9">
        <f t="shared" si="7"/>
        <v>10.861891852628773</v>
      </c>
    </row>
    <row r="35" spans="30:32" ht="12.75">
      <c r="AD35" s="9">
        <f t="shared" si="5"/>
        <v>2024</v>
      </c>
      <c r="AE35" s="9">
        <f t="shared" si="6"/>
        <v>341.69491525423723</v>
      </c>
      <c r="AF35" s="9">
        <f t="shared" si="7"/>
        <v>3.8720865819124852</v>
      </c>
    </row>
    <row r="36" spans="5:32" ht="12.75">
      <c r="E36" s="29" t="s">
        <v>8</v>
      </c>
      <c r="F36" s="29"/>
      <c r="G36" s="29"/>
      <c r="AD36" s="9">
        <f t="shared" si="5"/>
        <v>2025</v>
      </c>
      <c r="AE36" s="9">
        <f t="shared" si="6"/>
        <v>353.8983050847457</v>
      </c>
      <c r="AF36" s="9">
        <f t="shared" si="7"/>
        <v>-3.1720149915857356</v>
      </c>
    </row>
    <row r="37" spans="30:32" ht="12.75">
      <c r="AD37" s="9">
        <f t="shared" si="5"/>
        <v>2026</v>
      </c>
      <c r="AE37" s="9">
        <f t="shared" si="6"/>
        <v>366.10169491525414</v>
      </c>
      <c r="AF37" s="9">
        <f t="shared" si="7"/>
        <v>-9.4602464989932</v>
      </c>
    </row>
    <row r="38" spans="5:32" ht="12.75">
      <c r="E38" s="29" t="s">
        <v>9</v>
      </c>
      <c r="F38" s="29"/>
      <c r="G38" s="29"/>
      <c r="AD38" s="9">
        <f t="shared" si="5"/>
        <v>2027</v>
      </c>
      <c r="AE38" s="9">
        <f t="shared" si="6"/>
        <v>378.3050847457626</v>
      </c>
      <c r="AF38" s="9">
        <f t="shared" si="7"/>
        <v>-14.269376789561774</v>
      </c>
    </row>
    <row r="39" spans="30:32" ht="12.75">
      <c r="AD39" s="9">
        <f t="shared" si="5"/>
        <v>2028</v>
      </c>
      <c r="AE39" s="9">
        <f t="shared" si="6"/>
        <v>390.50847457627106</v>
      </c>
      <c r="AF39" s="9">
        <f t="shared" si="7"/>
        <v>-17.046291234790868</v>
      </c>
    </row>
    <row r="40" spans="30:32" ht="12.75">
      <c r="AD40" s="9">
        <f t="shared" si="5"/>
        <v>2029</v>
      </c>
      <c r="AE40" s="9">
        <f t="shared" si="6"/>
        <v>402.7118644067795</v>
      </c>
      <c r="AF40" s="9">
        <f t="shared" si="7"/>
        <v>-17.471607345758713</v>
      </c>
    </row>
    <row r="41" spans="30:32" ht="12.75">
      <c r="AD41" s="9">
        <f t="shared" si="5"/>
        <v>2030</v>
      </c>
      <c r="AE41" s="9">
        <f t="shared" si="6"/>
        <v>414.91525423728797</v>
      </c>
      <c r="AF41" s="9">
        <f t="shared" si="7"/>
        <v>-15.496408052538003</v>
      </c>
    </row>
    <row r="42" spans="30:32" ht="12.75">
      <c r="AD42" s="9">
        <f t="shared" si="5"/>
        <v>2031</v>
      </c>
      <c r="AE42" s="9">
        <f t="shared" si="6"/>
        <v>427.1186440677964</v>
      </c>
      <c r="AF42" s="9">
        <f t="shared" si="7"/>
        <v>-11.347867824788455</v>
      </c>
    </row>
    <row r="43" spans="30:32" ht="12.75">
      <c r="AD43" s="9">
        <f t="shared" si="5"/>
        <v>2032</v>
      </c>
      <c r="AE43" s="9">
        <f t="shared" si="6"/>
        <v>439.3220338983049</v>
      </c>
      <c r="AF43" s="9">
        <f t="shared" si="7"/>
        <v>-5.503124554031096</v>
      </c>
    </row>
    <row r="44" spans="30:32" ht="12.75">
      <c r="AD44" s="9">
        <f t="shared" si="5"/>
        <v>2033</v>
      </c>
      <c r="AE44" s="9">
        <f t="shared" si="6"/>
        <v>451.52542372881334</v>
      </c>
      <c r="AF44" s="9">
        <f t="shared" si="7"/>
        <v>1.3655977176394414</v>
      </c>
    </row>
    <row r="45" spans="30:32" ht="12.75">
      <c r="AD45" s="9">
        <f t="shared" si="5"/>
        <v>2034</v>
      </c>
      <c r="AE45" s="9">
        <f t="shared" si="6"/>
        <v>463.7288135593218</v>
      </c>
      <c r="AF45" s="9">
        <f t="shared" si="7"/>
        <v>8.468303598536668</v>
      </c>
    </row>
    <row r="46" spans="30:32" ht="12.75">
      <c r="AD46" s="9">
        <f t="shared" si="5"/>
        <v>2035</v>
      </c>
      <c r="AE46" s="9">
        <f t="shared" si="6"/>
        <v>475.93220338983025</v>
      </c>
      <c r="AF46" s="9">
        <f t="shared" si="7"/>
        <v>14.988086436668627</v>
      </c>
    </row>
    <row r="47" spans="30:32" ht="12.75">
      <c r="AD47" s="9">
        <f t="shared" si="5"/>
        <v>2036</v>
      </c>
      <c r="AE47" s="9">
        <f t="shared" si="6"/>
        <v>488.1355932203387</v>
      </c>
      <c r="AF47" s="9">
        <f t="shared" si="7"/>
        <v>20.175083565704526</v>
      </c>
    </row>
    <row r="48" spans="30:32" ht="12.75">
      <c r="AD48" s="9">
        <f t="shared" si="5"/>
        <v>2037</v>
      </c>
      <c r="AE48" s="9">
        <f t="shared" si="6"/>
        <v>500.33898305084716</v>
      </c>
      <c r="AF48" s="9">
        <f t="shared" si="7"/>
        <v>23.43272059137458</v>
      </c>
    </row>
    <row r="49" spans="30:32" ht="12.75">
      <c r="AD49" s="9">
        <f t="shared" si="5"/>
        <v>2038</v>
      </c>
      <c r="AE49" s="9">
        <f t="shared" si="6"/>
        <v>512.5423728813556</v>
      </c>
      <c r="AF49" s="9">
        <f t="shared" si="7"/>
        <v>24.38632546605787</v>
      </c>
    </row>
    <row r="50" spans="30:32" ht="12.75">
      <c r="AD50" s="9">
        <f t="shared" si="5"/>
        <v>2039</v>
      </c>
      <c r="AE50" s="9">
        <f t="shared" si="6"/>
        <v>524.7457627118641</v>
      </c>
      <c r="AF50" s="9">
        <f t="shared" si="7"/>
        <v>22.926220810659192</v>
      </c>
    </row>
    <row r="51" spans="30:32" ht="12.75">
      <c r="AD51" s="9">
        <f t="shared" si="5"/>
        <v>2040</v>
      </c>
      <c r="AE51" s="9">
        <f t="shared" si="6"/>
        <v>536.9491525423726</v>
      </c>
      <c r="AF51" s="9">
        <f t="shared" si="7"/>
        <v>19.22033828750566</v>
      </c>
    </row>
    <row r="52" spans="30:32" ht="12.75">
      <c r="AD52" s="9"/>
      <c r="AE52" s="9"/>
      <c r="AF52" s="9"/>
    </row>
    <row r="53" spans="30:32" ht="12.75">
      <c r="AD53" s="9"/>
      <c r="AE53" s="9"/>
      <c r="AF53" s="9"/>
    </row>
    <row r="54" spans="30:32" ht="12.75">
      <c r="AD54" s="9"/>
      <c r="AE54" s="9"/>
      <c r="AF54" s="9"/>
    </row>
    <row r="55" spans="30:32" ht="12.75">
      <c r="AD55" s="9"/>
      <c r="AE55" s="9"/>
      <c r="AF55" s="9"/>
    </row>
    <row r="56" spans="30:32" ht="12.75">
      <c r="AD56" s="9"/>
      <c r="AE56" s="9"/>
      <c r="AF56" s="9"/>
    </row>
    <row r="57" spans="30:32" ht="12.75">
      <c r="AD57" s="9"/>
      <c r="AE57" s="9"/>
      <c r="AF57" s="9"/>
    </row>
    <row r="58" spans="30:32" ht="12.75">
      <c r="AD58" s="9"/>
      <c r="AE58" s="9"/>
      <c r="AF58" s="9"/>
    </row>
    <row r="59" spans="30:32" ht="12.75">
      <c r="AD59" s="9"/>
      <c r="AE59" s="9"/>
      <c r="AF59" s="9"/>
    </row>
    <row r="60" spans="30:32" ht="12.75">
      <c r="AD60" s="9"/>
      <c r="AE60" s="9"/>
      <c r="AF60" s="9"/>
    </row>
  </sheetData>
  <mergeCells count="6">
    <mergeCell ref="H3:Q3"/>
    <mergeCell ref="E36:G36"/>
    <mergeCell ref="E38:G38"/>
    <mergeCell ref="C23:E23"/>
    <mergeCell ref="C16:E16"/>
    <mergeCell ref="B29:F31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Norfolk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Preinstalled User</dc:creator>
  <cp:keywords/>
  <dc:description/>
  <cp:lastModifiedBy>colmangr.staff</cp:lastModifiedBy>
  <dcterms:created xsi:type="dcterms:W3CDTF">2004-08-17T18:19:46Z</dcterms:created>
  <dcterms:modified xsi:type="dcterms:W3CDTF">2009-04-24T15:34:31Z</dcterms:modified>
  <cp:category/>
  <cp:version/>
  <cp:contentType/>
  <cp:contentStatus/>
</cp:coreProperties>
</file>